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F2" i="1" l="1"/>
  <c r="M2" i="1"/>
  <c r="G2" i="1"/>
  <c r="N2" i="1" s="1"/>
  <c r="H3" i="1" s="1"/>
  <c r="F3" i="1"/>
  <c r="H2" i="1" l="1"/>
  <c r="O2" i="1" s="1"/>
  <c r="P2" i="1"/>
  <c r="Q2" i="1" l="1"/>
</calcChain>
</file>

<file path=xl/sharedStrings.xml><?xml version="1.0" encoding="utf-8"?>
<sst xmlns="http://schemas.openxmlformats.org/spreadsheetml/2006/main" count="24" uniqueCount="24">
  <si>
    <t>copper</t>
  </si>
  <si>
    <t>aluminium</t>
  </si>
  <si>
    <t>specific heat capacity [J/gK]</t>
  </si>
  <si>
    <t>cable length [m]</t>
  </si>
  <si>
    <t>current peak [A]</t>
  </si>
  <si>
    <t>half-sin length [ms]</t>
  </si>
  <si>
    <r>
      <t>resistance [</t>
    </r>
    <r>
      <rPr>
        <sz val="11"/>
        <color theme="1"/>
        <rFont val="Calibri"/>
        <family val="2"/>
      </rPr>
      <t>Ω</t>
    </r>
    <r>
      <rPr>
        <sz val="11"/>
        <color theme="1"/>
        <rFont val="Calibri"/>
        <family val="2"/>
        <scheme val="minor"/>
      </rPr>
      <t>]</t>
    </r>
  </si>
  <si>
    <r>
      <t>specific resistance @20C [</t>
    </r>
    <r>
      <rPr>
        <sz val="11"/>
        <color theme="1"/>
        <rFont val="Calibri"/>
        <family val="2"/>
      </rPr>
      <t>Ωm</t>
    </r>
    <r>
      <rPr>
        <sz val="11"/>
        <color theme="1"/>
        <rFont val="Calibri"/>
        <family val="2"/>
        <scheme val="minor"/>
      </rPr>
      <t>]</t>
    </r>
  </si>
  <si>
    <t>temp [C]</t>
  </si>
  <si>
    <t>cop</t>
  </si>
  <si>
    <t>specific heat capacity [J/Kcm3]</t>
  </si>
  <si>
    <t>thermal capacity [J/K]</t>
  </si>
  <si>
    <t>density [g/cm3]</t>
  </si>
  <si>
    <t>rms current [A]</t>
  </si>
  <si>
    <r>
      <rPr>
        <sz val="11"/>
        <color theme="1"/>
        <rFont val="Times New Roman"/>
        <family val="1"/>
      </rPr>
      <t>Δ</t>
    </r>
    <r>
      <rPr>
        <sz val="11"/>
        <color theme="1"/>
        <rFont val="Calibri"/>
        <family val="2"/>
      </rPr>
      <t>T pulse [K]</t>
    </r>
  </si>
  <si>
    <t>av. Pow. diss. [W]</t>
  </si>
  <si>
    <t>energy pulse [J]</t>
  </si>
  <si>
    <t>ΔT av. [K]</t>
  </si>
  <si>
    <t>ΔT total [K]</t>
  </si>
  <si>
    <t>cable area eff. [mm2]</t>
  </si>
  <si>
    <t>cable fill factor</t>
  </si>
  <si>
    <t>pulse repet. [s]</t>
  </si>
  <si>
    <t xml:space="preserve"> 'alu' or 'cop'</t>
  </si>
  <si>
    <t>temp. coefficient per 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</si>
</sst>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00"/>
    <numFmt numFmtId="165" formatCode="0.00000"/>
    <numFmt numFmtId="166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11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3" borderId="0" xfId="0" applyFill="1" applyBorder="1" applyAlignment="1">
      <alignment horizontal="center"/>
    </xf>
    <xf numFmtId="0" fontId="0" fillId="2" borderId="0" xfId="0" applyFill="1" applyBorder="1" applyAlignment="1">
      <alignment horizontal="left"/>
    </xf>
    <xf numFmtId="166" fontId="0" fillId="0" borderId="0" xfId="0" applyNumberFormat="1"/>
    <xf numFmtId="0" fontId="0" fillId="3" borderId="0" xfId="0" applyFill="1"/>
    <xf numFmtId="0" fontId="0" fillId="3" borderId="2" xfId="0" applyFill="1" applyBorder="1" applyAlignment="1">
      <alignment horizontal="center"/>
    </xf>
    <xf numFmtId="0" fontId="0" fillId="2" borderId="0" xfId="0" quotePrefix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left"/>
    </xf>
    <xf numFmtId="0" fontId="0" fillId="2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12668</xdr:colOff>
      <xdr:row>11</xdr:row>
      <xdr:rowOff>17937</xdr:rowOff>
    </xdr:from>
    <xdr:ext cx="3282982" cy="133461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/>
            <xdr:cNvSpPr txBox="1"/>
          </xdr:nvSpPr>
          <xdr:spPr>
            <a:xfrm>
              <a:off x="10766393" y="2113437"/>
              <a:ext cx="3282982" cy="1334613"/>
            </a:xfrm>
            <a:prstGeom prst="rect">
              <a:avLst/>
            </a:prstGeom>
            <a:solidFill>
              <a:schemeClr val="bg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 algn="l"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GB" sz="1100" b="0" i="1">
                        <a:latin typeface="Cambria Math" panose="02040503050406030204" pitchFamily="18" charset="0"/>
                      </a:rPr>
                      <m:t>𝑒𝑛𝑒𝑟𝑔𝑦</m:t>
                    </m:r>
                    <m:r>
                      <a:rPr lang="en-GB" sz="1100" b="0" i="1">
                        <a:latin typeface="Cambria Math" panose="02040503050406030204" pitchFamily="18" charset="0"/>
                      </a:rPr>
                      <m:t> </m:t>
                    </m:r>
                    <m:r>
                      <a:rPr lang="en-GB" sz="1100" b="0" i="1">
                        <a:latin typeface="Cambria Math" panose="02040503050406030204" pitchFamily="18" charset="0"/>
                      </a:rPr>
                      <m:t>𝑝𝑢𝑙𝑠𝑒</m:t>
                    </m:r>
                    <m:r>
                      <a:rPr lang="en-GB" sz="1100" i="1">
                        <a:latin typeface="Cambria Math" panose="02040503050406030204" pitchFamily="18" charset="0"/>
                      </a:rPr>
                      <m:t>=</m:t>
                    </m:r>
                    <m:r>
                      <a:rPr lang="en-GB" sz="1100" b="0" i="1">
                        <a:latin typeface="Cambria Math" panose="02040503050406030204" pitchFamily="18" charset="0"/>
                      </a:rPr>
                      <m:t>𝑅</m:t>
                    </m:r>
                    <m:sSubSup>
                      <m:sSubSupPr>
                        <m:ctrlPr>
                          <a:rPr lang="en-GB" sz="1100" b="0" i="1">
                            <a:latin typeface="Cambria Math" panose="02040503050406030204" pitchFamily="18" charset="0"/>
                          </a:rPr>
                        </m:ctrlPr>
                      </m:sSubSupPr>
                      <m:e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𝐼</m:t>
                        </m:r>
                      </m:e>
                      <m:sub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𝑝𝑒𝑎𝑘</m:t>
                        </m:r>
                      </m:sub>
                      <m:sup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2</m:t>
                        </m:r>
                      </m:sup>
                    </m:sSubSup>
                    <m:d>
                      <m:dPr>
                        <m:begChr m:val="["/>
                        <m:endChr m:val="]"/>
                        <m:ctrlPr>
                          <a:rPr lang="en-GB" sz="1100" b="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f>
                          <m:fPr>
                            <m:ctrlPr>
                              <a:rPr lang="en-GB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fPr>
                          <m:num>
                            <m:r>
                              <a:rPr lang="en-GB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𝑥</m:t>
                            </m:r>
                          </m:num>
                          <m:den>
                            <m:r>
                              <a:rPr lang="en-GB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2</m:t>
                            </m:r>
                          </m:den>
                        </m:f>
                        <m:r>
                          <a:rPr lang="en-GB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−</m:t>
                        </m:r>
                        <m:f>
                          <m:fPr>
                            <m:ctrlPr>
                              <a:rPr lang="en-GB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fPr>
                          <m:num>
                            <m:r>
                              <a:rPr lang="en-GB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𝑠𝑖𝑛</m:t>
                            </m:r>
                            <m:d>
                              <m:dPr>
                                <m:ctrlPr>
                                  <a:rPr lang="en-GB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dPr>
                              <m:e>
                                <m:r>
                                  <a:rPr lang="en-GB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2</m:t>
                                </m:r>
                                <m:f>
                                  <m:fPr>
                                    <m:ctrlPr>
                                      <a:rPr lang="en-GB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</m:ctrlPr>
                                  </m:fPr>
                                  <m:num>
                                    <m:r>
                                      <a:rPr lang="en-GB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  <m:t>2</m:t>
                                    </m:r>
                                    <m:r>
                                      <a:rPr lang="en-GB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  <m:t>𝜋</m:t>
                                    </m:r>
                                  </m:num>
                                  <m:den>
                                    <m:sSub>
                                      <m:sSubPr>
                                        <m:ctrlPr>
                                          <a:rPr lang="en-GB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</m:ctrlPr>
                                      </m:sSubPr>
                                      <m:e>
                                        <m:r>
                                          <a:rPr lang="en-GB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  <m:t>𝑇</m:t>
                                        </m:r>
                                      </m:e>
                                      <m:sub>
                                        <m:r>
                                          <a:rPr lang="en-GB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  <m:t>𝑝</m:t>
                                        </m:r>
                                      </m:sub>
                                    </m:sSub>
                                  </m:den>
                                </m:f>
                                <m:r>
                                  <a:rPr lang="en-GB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𝑥</m:t>
                                </m:r>
                              </m:e>
                            </m:d>
                          </m:num>
                          <m:den>
                            <m:r>
                              <a:rPr lang="en-GB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4</m:t>
                            </m:r>
                            <m:f>
                              <m:fPr>
                                <m:ctrlPr>
                                  <a:rPr lang="en-GB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fPr>
                              <m:num>
                                <m:r>
                                  <a:rPr lang="en-GB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2</m:t>
                                </m:r>
                                <m:r>
                                  <a:rPr lang="en-GB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𝜋</m:t>
                                </m:r>
                              </m:num>
                              <m:den>
                                <m:sSub>
                                  <m:sSubPr>
                                    <m:ctrlPr>
                                      <a:rPr lang="en-GB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</m:ctrlPr>
                                  </m:sSubPr>
                                  <m:e>
                                    <m:r>
                                      <a:rPr lang="en-GB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  <m:t>𝑇</m:t>
                                    </m:r>
                                  </m:e>
                                  <m:sub>
                                    <m:r>
                                      <a:rPr lang="en-GB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  <m:t>𝑝</m:t>
                                    </m:r>
                                  </m:sub>
                                </m:sSub>
                              </m:den>
                            </m:f>
                          </m:den>
                        </m:f>
                        <m:d>
                          <m:dPr>
                            <m:begChr m:val="|"/>
                            <m:endChr m:val=""/>
                            <m:ctrlPr>
                              <a:rPr lang="en-GB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f>
                              <m:fPr>
                                <m:type m:val="noBar"/>
                                <m:ctrlPr>
                                  <a:rPr lang="en-GB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fPr>
                              <m:num>
                                <m:sSub>
                                  <m:sSubPr>
                                    <m:ctrlPr>
                                      <a:rPr lang="en-GB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</m:ctrlPr>
                                  </m:sSubPr>
                                  <m:e>
                                    <m:r>
                                      <a:rPr lang="en-GB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  <m:t>𝑡</m:t>
                                    </m:r>
                                  </m:e>
                                  <m:sub>
                                    <m:r>
                                      <a:rPr lang="en-GB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  <m:t>𝑝</m:t>
                                    </m:r>
                                  </m:sub>
                                </m:sSub>
                              </m:num>
                              <m:den>
                                <m:r>
                                  <a:rPr lang="en-GB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0</m:t>
                                </m:r>
                              </m:den>
                            </m:f>
                          </m:e>
                        </m:d>
                      </m:e>
                    </m:d>
                  </m:oMath>
                </m:oMathPara>
              </a14:m>
              <a:endParaRPr lang="en-GB" sz="1100"/>
            </a:p>
            <a:p>
              <a:pPr algn="l"/>
              <a:endParaRPr lang="en-GB" sz="1100"/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>
              <a:off x="10766393" y="2113437"/>
              <a:ext cx="3282982" cy="1334613"/>
            </a:xfrm>
            <a:prstGeom prst="rect">
              <a:avLst/>
            </a:prstGeom>
            <a:solidFill>
              <a:schemeClr val="bg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 algn="l"/>
              <a:r>
                <a:rPr lang="en-GB" sz="1100" b="0" i="0">
                  <a:latin typeface="Cambria Math" panose="02040503050406030204" pitchFamily="18" charset="0"/>
                </a:rPr>
                <a:t>𝑒𝑛𝑒𝑟𝑔𝑦 𝑝𝑢𝑙𝑠𝑒</a:t>
              </a:r>
              <a:r>
                <a:rPr lang="en-GB" sz="1100" i="0">
                  <a:latin typeface="Cambria Math" panose="02040503050406030204" pitchFamily="18" charset="0"/>
                </a:rPr>
                <a:t>=</a:t>
              </a:r>
              <a:r>
                <a:rPr lang="en-GB" sz="1100" b="0" i="0">
                  <a:latin typeface="Cambria Math" panose="02040503050406030204" pitchFamily="18" charset="0"/>
                </a:rPr>
                <a:t>𝑅𝐼_𝑝𝑒𝑎𝑘^2 [</a:t>
              </a:r>
              <a:r>
                <a:rPr lang="en-GB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𝑥/2−𝑠𝑖𝑛(2 2𝜋/𝑇_𝑝  𝑥)/(4 2𝜋/𝑇_𝑝 ) ├|</a:t>
              </a:r>
              <a:r>
                <a:rPr lang="en-GB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𝑡_𝑝</a:t>
              </a:r>
              <a:r>
                <a:rPr lang="en-GB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¦0┤</a:t>
              </a:r>
              <a:r>
                <a:rPr lang="en-GB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]</a:t>
              </a:r>
              <a:endParaRPr lang="en-GB" sz="1100"/>
            </a:p>
            <a:p>
              <a:pPr algn="l"/>
              <a:endParaRPr lang="en-GB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"/>
  <sheetViews>
    <sheetView tabSelected="1" workbookViewId="0">
      <selection activeCell="K3" sqref="K3"/>
    </sheetView>
  </sheetViews>
  <sheetFormatPr defaultRowHeight="15" x14ac:dyDescent="0.25"/>
  <cols>
    <col min="1" max="1" width="11.42578125" customWidth="1"/>
    <col min="2" max="2" width="19.85546875" customWidth="1"/>
    <col min="3" max="4" width="15.85546875" customWidth="1"/>
    <col min="5" max="5" width="10.28515625" customWidth="1"/>
    <col min="6" max="6" width="21" customWidth="1"/>
    <col min="7" max="7" width="15.85546875" customWidth="1"/>
    <col min="8" max="8" width="17" customWidth="1"/>
    <col min="9" max="9" width="1.5703125" customWidth="1"/>
    <col min="10" max="10" width="14.85546875" customWidth="1"/>
    <col min="11" max="11" width="15.5703125" customWidth="1"/>
    <col min="12" max="12" width="19" customWidth="1"/>
    <col min="13" max="13" width="14.7109375" customWidth="1"/>
    <col min="14" max="14" width="15" customWidth="1"/>
    <col min="15" max="15" width="10.85546875" customWidth="1"/>
    <col min="16" max="16" width="11.85546875" customWidth="1"/>
    <col min="17" max="17" width="12" customWidth="1"/>
    <col min="18" max="18" width="14.85546875" customWidth="1"/>
    <col min="19" max="19" width="13.85546875" customWidth="1"/>
    <col min="21" max="21" width="11.28515625" customWidth="1"/>
  </cols>
  <sheetData>
    <row r="1" spans="1:21" x14ac:dyDescent="0.25">
      <c r="A1" s="13" t="s">
        <v>22</v>
      </c>
      <c r="B1" s="4" t="s">
        <v>19</v>
      </c>
      <c r="C1" s="4" t="s">
        <v>3</v>
      </c>
      <c r="D1" s="4" t="s">
        <v>20</v>
      </c>
      <c r="E1" s="4" t="s">
        <v>8</v>
      </c>
      <c r="F1" s="8" t="s">
        <v>11</v>
      </c>
      <c r="G1" s="8" t="s">
        <v>6</v>
      </c>
      <c r="H1" s="12" t="s">
        <v>15</v>
      </c>
      <c r="I1" s="1"/>
      <c r="J1" s="2" t="s">
        <v>21</v>
      </c>
      <c r="K1" s="3" t="s">
        <v>4</v>
      </c>
      <c r="L1" s="4" t="s">
        <v>5</v>
      </c>
      <c r="M1" s="8" t="s">
        <v>13</v>
      </c>
      <c r="N1" s="8" t="s">
        <v>16</v>
      </c>
      <c r="O1" s="8" t="s">
        <v>17</v>
      </c>
      <c r="P1" s="14" t="s">
        <v>14</v>
      </c>
      <c r="Q1" s="11" t="s">
        <v>18</v>
      </c>
    </row>
    <row r="2" spans="1:21" x14ac:dyDescent="0.25">
      <c r="A2" t="s">
        <v>9</v>
      </c>
      <c r="B2">
        <v>95</v>
      </c>
      <c r="C2">
        <v>1</v>
      </c>
      <c r="D2">
        <v>0.7</v>
      </c>
      <c r="E2">
        <v>80</v>
      </c>
      <c r="F2">
        <f>IF(A2="alu",U7*B2*0.01*C2*100,T7*B2*0.01*C2*100)</f>
        <v>327.75</v>
      </c>
      <c r="G2" s="6">
        <f>IF(A2="alu", U8*C2/B2/0.000001*(1+U9*(E2-20)),T8*C2/B2/0.000001*(1+T9*(E2-20)))</f>
        <v>2.1779873684210532E-4</v>
      </c>
      <c r="H2" s="6">
        <f>G2*(K2/SQRT(2)*SQRT(L2*0.001/1))^2</f>
        <v>54.449684210526328</v>
      </c>
      <c r="J2">
        <v>1</v>
      </c>
      <c r="K2">
        <v>5000</v>
      </c>
      <c r="L2">
        <v>20</v>
      </c>
      <c r="M2">
        <f>K2/SQRT(2)*SQRT(L2*0.001/J2)</f>
        <v>500</v>
      </c>
      <c r="N2" s="10">
        <f>G2*K2^2*(L2*0.001/2-SIN(2*2*PI()*L2*0.001/L2/0.001/2)/(4*2*PI()/L2/0.001/2))</f>
        <v>54.449684210526328</v>
      </c>
      <c r="O2" s="7">
        <f>H2*5*0.005/(C2*2*PI()*SQRT(B2*0.000001/D2/PI()))</f>
        <v>32.96231151020632</v>
      </c>
      <c r="P2">
        <f>N2/F2</f>
        <v>0.1661317596049621</v>
      </c>
      <c r="Q2" s="7">
        <f>O2+P2</f>
        <v>33.128443269811285</v>
      </c>
    </row>
    <row r="3" spans="1:21" x14ac:dyDescent="0.25">
      <c r="F3">
        <f>IF(A2="alu",U5*U6*B2/0.01*C2*100,T5*T6*B2*0.01*C2*100)</f>
        <v>327.71200000000005</v>
      </c>
      <c r="H3">
        <f>N2/J2</f>
        <v>54.449684210526328</v>
      </c>
    </row>
    <row r="4" spans="1:21" x14ac:dyDescent="0.25">
      <c r="T4" s="2" t="s">
        <v>0</v>
      </c>
      <c r="U4" s="4" t="s">
        <v>1</v>
      </c>
    </row>
    <row r="5" spans="1:21" x14ac:dyDescent="0.25">
      <c r="R5" s="15" t="s">
        <v>2</v>
      </c>
      <c r="S5" s="15"/>
      <c r="T5">
        <v>0.38500000000000001</v>
      </c>
      <c r="U5">
        <v>0.9</v>
      </c>
    </row>
    <row r="6" spans="1:21" x14ac:dyDescent="0.25">
      <c r="R6" s="9" t="s">
        <v>12</v>
      </c>
      <c r="S6" s="9"/>
      <c r="T6">
        <v>8.9600000000000009</v>
      </c>
      <c r="U6">
        <v>2.7</v>
      </c>
    </row>
    <row r="7" spans="1:21" x14ac:dyDescent="0.25">
      <c r="R7" s="9" t="s">
        <v>10</v>
      </c>
      <c r="S7" s="9"/>
      <c r="T7">
        <v>3.45</v>
      </c>
      <c r="U7">
        <v>2.42</v>
      </c>
    </row>
    <row r="8" spans="1:21" x14ac:dyDescent="0.25">
      <c r="R8" s="16" t="s">
        <v>7</v>
      </c>
      <c r="S8" s="16"/>
      <c r="T8" s="5">
        <v>1.6800000000000002E-8</v>
      </c>
      <c r="U8" s="5">
        <v>2.6499999999999999E-8</v>
      </c>
    </row>
    <row r="9" spans="1:21" x14ac:dyDescent="0.25">
      <c r="R9" s="16" t="s">
        <v>23</v>
      </c>
      <c r="S9" s="16"/>
      <c r="T9">
        <v>3.8600000000000001E-3</v>
      </c>
      <c r="U9">
        <v>4.2900000000000004E-3</v>
      </c>
    </row>
  </sheetData>
  <mergeCells count="3">
    <mergeCell ref="R5:S5"/>
    <mergeCell ref="R8:S8"/>
    <mergeCell ref="R9:S9"/>
  </mergeCells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2017-10-31T08:59:27Z</dcterms:modified>
</cp:coreProperties>
</file>